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ble 1 v1" sheetId="1" r:id="rId1"/>
    <sheet name="Table 1 v(2)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<sst xmlns="http://schemas.openxmlformats.org/spreadsheetml/2006/main" count="94" uniqueCount="46">
  <si>
    <t>Year</t>
  </si>
  <si>
    <t>Annualized Growth Rates</t>
  </si>
  <si>
    <t>Imports</t>
  </si>
  <si>
    <t>Exports</t>
  </si>
  <si>
    <t>Ocean</t>
  </si>
  <si>
    <t>Air</t>
  </si>
  <si>
    <t>Tonnes</t>
  </si>
  <si>
    <t>ocean</t>
  </si>
  <si>
    <t xml:space="preserve">ton </t>
  </si>
  <si>
    <t>tonmile</t>
  </si>
  <si>
    <t>billion</t>
  </si>
  <si>
    <t>million</t>
  </si>
  <si>
    <t>thousands</t>
  </si>
  <si>
    <t>millions</t>
  </si>
  <si>
    <t>Million tons shipped</t>
  </si>
  <si>
    <t>Billion ton-miles</t>
  </si>
  <si>
    <t xml:space="preserve">Ocean </t>
  </si>
  <si>
    <t>km = 1mil</t>
  </si>
  <si>
    <t>1 short tons = 0.90718474 tonnes</t>
  </si>
  <si>
    <t>Tonnes-km</t>
  </si>
  <si>
    <t>Whole sample</t>
  </si>
  <si>
    <t>1975-2004</t>
  </si>
  <si>
    <t>Notes:</t>
  </si>
  <si>
    <t>Million tons</t>
  </si>
  <si>
    <t>excluding N America</t>
  </si>
  <si>
    <t>World Quantities of Non-bulk cargoes</t>
  </si>
  <si>
    <t>US: Air share of trade value</t>
  </si>
  <si>
    <t>World Trade</t>
  </si>
  <si>
    <t>Manufacturing</t>
  </si>
  <si>
    <t>all world trade</t>
  </si>
  <si>
    <t>all ocean</t>
  </si>
  <si>
    <t>1960-2004</t>
  </si>
  <si>
    <t>1955-2004</t>
  </si>
  <si>
    <t>Million Tons</t>
  </si>
  <si>
    <t>(2000 US$bn)</t>
  </si>
  <si>
    <t xml:space="preserve">World Trade </t>
  </si>
  <si>
    <t>All Goods</t>
  </si>
  <si>
    <t>Quantities of Non-bulk cargoes</t>
  </si>
  <si>
    <t>2.  World air shipments from IATA World Air Transport Statistics</t>
  </si>
  <si>
    <t>3.  World ocean shipments from UNCTAD Review of Maritime Transport</t>
  </si>
  <si>
    <t>4.  US data from US Statistical Abstract, US Imports of Merchandise; US Exports of Merchandise</t>
  </si>
  <si>
    <t>1. World trade data from WTO, "International Trade Statistics, 2005" and authors calculations</t>
  </si>
  <si>
    <t>Manufactures</t>
  </si>
  <si>
    <t>Quantities, All Cargoes</t>
  </si>
  <si>
    <t>Bulk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</si>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</sst>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1.421875" style="0" customWidth="1"/>
    <col min="2" max="2" width="12.28125" style="0" customWidth="1"/>
    <col min="3" max="3" width="9.7109375" style="0" customWidth="1"/>
    <col min="4" max="4" width="12.421875" style="0" customWidth="1"/>
    <col min="9" max="9" width="3.8515625" style="0" customWidth="1"/>
    <col min="10" max="11" width="12.57421875" style="0" customWidth="1"/>
  </cols>
  <sheetData>
    <row r="1" spans="2:8" ht="12.75">
      <c r="B1" s="15" t="s">
        <v>35</v>
      </c>
      <c r="C1" s="15"/>
      <c r="D1" s="15"/>
      <c r="E1" s="15" t="s">
        <v>27</v>
      </c>
      <c r="F1" s="15"/>
      <c r="G1" s="15"/>
      <c r="H1" s="15"/>
    </row>
    <row r="2" spans="2:11" ht="12.75">
      <c r="B2" s="14" t="s">
        <v>36</v>
      </c>
      <c r="C2" s="14"/>
      <c r="D2" s="12" t="s">
        <v>42</v>
      </c>
      <c r="E2" s="14" t="s">
        <v>37</v>
      </c>
      <c r="F2" s="14"/>
      <c r="G2" s="14"/>
      <c r="H2" s="14"/>
      <c r="J2" s="16" t="s">
        <v>26</v>
      </c>
      <c r="K2" s="16"/>
    </row>
    <row r="3" spans="2:11" ht="12.75">
      <c r="B3" s="13" t="s">
        <v>34</v>
      </c>
      <c r="C3" s="13" t="s">
        <v>33</v>
      </c>
      <c r="D3" s="13" t="s">
        <v>34</v>
      </c>
      <c r="E3" s="17" t="s">
        <v>23</v>
      </c>
      <c r="F3" s="17"/>
      <c r="G3" s="17" t="s">
        <v>15</v>
      </c>
      <c r="H3" s="17"/>
      <c r="J3" s="17" t="s">
        <v>24</v>
      </c>
      <c r="K3" s="17"/>
    </row>
    <row r="4" spans="5:11" ht="12.75">
      <c r="E4" s="13" t="s">
        <v>4</v>
      </c>
      <c r="F4" s="13" t="s">
        <v>5</v>
      </c>
      <c r="G4" s="13" t="s">
        <v>16</v>
      </c>
      <c r="H4" s="13" t="s">
        <v>5</v>
      </c>
      <c r="J4" t="s">
        <v>2</v>
      </c>
      <c r="K4" t="s">
        <v>3</v>
      </c>
    </row>
    <row r="5" spans="1:8" ht="12.75">
      <c r="A5" t="s">
        <v>0</v>
      </c>
      <c r="G5" s="3"/>
      <c r="H5" s="3"/>
    </row>
    <row r="6" spans="1:8" ht="12.75">
      <c r="A6">
        <v>1951</v>
      </c>
      <c r="B6" s="4"/>
      <c r="C6" s="4"/>
      <c r="D6" s="4">
        <v>178.98333645714513</v>
      </c>
      <c r="F6" s="8"/>
      <c r="G6" s="2"/>
      <c r="H6" s="9">
        <v>0.22260696038288025</v>
      </c>
    </row>
    <row r="7" spans="1:8" ht="12.75">
      <c r="A7">
        <v>1955</v>
      </c>
      <c r="B7" s="4">
        <v>504.59054468168705</v>
      </c>
      <c r="C7" s="4">
        <v>880</v>
      </c>
      <c r="D7" s="4">
        <v>222.12939955453854</v>
      </c>
      <c r="F7" s="2"/>
      <c r="G7" s="2"/>
      <c r="H7" s="2">
        <v>0.32192391193831915</v>
      </c>
    </row>
    <row r="8" spans="1:8" ht="12.75">
      <c r="A8">
        <v>1960</v>
      </c>
      <c r="B8" s="4">
        <v>623.4041958717605</v>
      </c>
      <c r="C8" s="4">
        <v>1080</v>
      </c>
      <c r="D8" s="4">
        <v>301.48143745443076</v>
      </c>
      <c r="E8">
        <v>307</v>
      </c>
      <c r="F8" s="2"/>
      <c r="G8" s="2"/>
      <c r="H8" s="2">
        <v>0.6780950485509275</v>
      </c>
    </row>
    <row r="9" spans="1:11" ht="12.75">
      <c r="A9">
        <v>1965</v>
      </c>
      <c r="B9" s="4">
        <v>843.5550719731756</v>
      </c>
      <c r="C9" s="4">
        <v>1640</v>
      </c>
      <c r="D9" s="4">
        <v>452.90764525305434</v>
      </c>
      <c r="E9">
        <v>434</v>
      </c>
      <c r="F9" s="2"/>
      <c r="G9" s="4">
        <v>1537</v>
      </c>
      <c r="H9" s="2">
        <v>1.774006238128184</v>
      </c>
      <c r="J9" s="2">
        <v>8.093978719478443</v>
      </c>
      <c r="K9" s="2">
        <v>11.912568306010927</v>
      </c>
    </row>
    <row r="10" spans="1:11" ht="12.75">
      <c r="A10">
        <v>1970</v>
      </c>
      <c r="B10" s="4">
        <v>1152.3227305846067</v>
      </c>
      <c r="C10" s="4">
        <v>2605</v>
      </c>
      <c r="D10" s="4">
        <v>684.0277619686666</v>
      </c>
      <c r="E10">
        <v>717</v>
      </c>
      <c r="F10" s="2"/>
      <c r="G10" s="4">
        <v>2118</v>
      </c>
      <c r="H10" s="2">
        <v>4.3151503089604475</v>
      </c>
      <c r="J10" s="2">
        <v>12.119170065614473</v>
      </c>
      <c r="K10" s="2">
        <v>19.545900032669064</v>
      </c>
    </row>
    <row r="11" spans="1:11" ht="12.75">
      <c r="A11">
        <v>1975</v>
      </c>
      <c r="B11" s="4">
        <v>2341.2630040797862</v>
      </c>
      <c r="C11" s="4">
        <v>3072</v>
      </c>
      <c r="D11" s="4">
        <v>1306.7137711614528</v>
      </c>
      <c r="E11">
        <v>793</v>
      </c>
      <c r="F11" s="2">
        <v>2.9762405394958473</v>
      </c>
      <c r="G11" s="4">
        <v>2810</v>
      </c>
      <c r="H11" s="2">
        <v>7.739872776389375</v>
      </c>
      <c r="J11" s="2">
        <v>11.9579</v>
      </c>
      <c r="K11" s="2">
        <v>19.338422391857506</v>
      </c>
    </row>
    <row r="12" spans="1:11" ht="12.75">
      <c r="A12">
        <v>1980</v>
      </c>
      <c r="B12" s="4">
        <v>3717.9941509745954</v>
      </c>
      <c r="C12" s="4">
        <v>3704</v>
      </c>
      <c r="D12" s="4">
        <v>2008.5168751574452</v>
      </c>
      <c r="E12">
        <v>1037</v>
      </c>
      <c r="F12" s="2">
        <v>4.828123541848819</v>
      </c>
      <c r="G12" s="4">
        <v>3720</v>
      </c>
      <c r="H12" s="2">
        <v>13.876975438022011</v>
      </c>
      <c r="J12" s="2">
        <v>13.90766</v>
      </c>
      <c r="K12" s="2">
        <v>27.604790419161674</v>
      </c>
    </row>
    <row r="13" spans="1:11" ht="12.75">
      <c r="A13">
        <v>1985</v>
      </c>
      <c r="B13" s="4">
        <v>2758.776652219756</v>
      </c>
      <c r="C13" s="4">
        <v>3382</v>
      </c>
      <c r="D13" s="4">
        <v>1682.6763506035934</v>
      </c>
      <c r="E13">
        <v>1066</v>
      </c>
      <c r="F13" s="2">
        <v>6.510250602319434</v>
      </c>
      <c r="G13" s="4">
        <v>3750</v>
      </c>
      <c r="H13" s="2">
        <v>19.80859475160891</v>
      </c>
      <c r="J13" s="2">
        <v>19.75952</v>
      </c>
      <c r="K13" s="2">
        <v>36.31944444444444</v>
      </c>
    </row>
    <row r="14" spans="1:11" ht="12.75">
      <c r="A14">
        <v>1990</v>
      </c>
      <c r="B14" s="4">
        <v>4189.221057016928</v>
      </c>
      <c r="C14" s="4">
        <v>4008</v>
      </c>
      <c r="D14" s="4">
        <v>2946.834311689262</v>
      </c>
      <c r="E14">
        <v>1285</v>
      </c>
      <c r="F14" s="2">
        <v>9.627586989613604</v>
      </c>
      <c r="G14" s="4">
        <v>4440</v>
      </c>
      <c r="H14" s="2">
        <v>31.6725183232762</v>
      </c>
      <c r="J14" s="2">
        <v>24.55775</v>
      </c>
      <c r="K14" s="2">
        <v>42.28855721393035</v>
      </c>
    </row>
    <row r="15" spans="1:11" ht="12.75">
      <c r="A15">
        <v>1995</v>
      </c>
      <c r="B15" s="4">
        <v>5442.282992447478</v>
      </c>
      <c r="C15" s="4">
        <v>4651</v>
      </c>
      <c r="D15" s="4">
        <v>4041.086358200456</v>
      </c>
      <c r="E15">
        <v>1520</v>
      </c>
      <c r="F15" s="2">
        <v>13.974000488588464</v>
      </c>
      <c r="G15" s="4">
        <v>5395</v>
      </c>
      <c r="H15" s="2">
        <v>47.84885242593</v>
      </c>
      <c r="J15" s="2">
        <v>33.11484</v>
      </c>
      <c r="K15" s="2">
        <v>44.28725</v>
      </c>
    </row>
    <row r="16" spans="1:11" ht="12.75">
      <c r="A16">
        <v>2000</v>
      </c>
      <c r="B16" s="4">
        <v>6269.837986650225</v>
      </c>
      <c r="C16" s="4">
        <v>5983</v>
      </c>
      <c r="D16" s="4">
        <v>4688.0807737727255</v>
      </c>
      <c r="E16">
        <v>2533</v>
      </c>
      <c r="F16" s="2">
        <v>20.714634154891097</v>
      </c>
      <c r="G16" s="4">
        <v>6790</v>
      </c>
      <c r="H16" s="2">
        <v>69.23213456806273</v>
      </c>
      <c r="J16" s="2">
        <v>35.959590000000006</v>
      </c>
      <c r="K16" s="2">
        <v>57.55892</v>
      </c>
    </row>
    <row r="17" spans="1:11" ht="12.75">
      <c r="A17">
        <v>2004</v>
      </c>
      <c r="B17" s="4">
        <v>8164.069660861595</v>
      </c>
      <c r="C17" s="4">
        <v>6758</v>
      </c>
      <c r="D17" s="4">
        <v>6022.278980283978</v>
      </c>
      <c r="E17">
        <v>2855</v>
      </c>
      <c r="F17" s="2">
        <v>23.40323978366302</v>
      </c>
      <c r="G17" s="4">
        <v>8335</v>
      </c>
      <c r="H17" s="10">
        <v>79.18227317274886</v>
      </c>
      <c r="J17" s="2">
        <v>31.492369999999998</v>
      </c>
      <c r="K17" s="2">
        <v>52.82946</v>
      </c>
    </row>
    <row r="19" ht="12.75">
      <c r="A19" t="s">
        <v>1</v>
      </c>
    </row>
    <row r="20" spans="1:11" ht="12.75">
      <c r="A20" s="11" t="s">
        <v>20</v>
      </c>
      <c r="B20" s="6">
        <f>100*((B17/B7)^(1/39)-1)</f>
        <v>7.398735748104457</v>
      </c>
      <c r="C20" s="6">
        <f>100*((C17/C7)^(1/39)-1)</f>
        <v>5.366101259174894</v>
      </c>
      <c r="D20" s="6">
        <f>100*((D17/D8)^(1/44)-1)</f>
        <v>7.042643265309367</v>
      </c>
      <c r="E20" s="6">
        <f>100*((E17/E8)^(1/44)-1)</f>
        <v>5.198762340326768</v>
      </c>
      <c r="F20" s="6"/>
      <c r="G20" s="6">
        <f>100*((G17/G9)^(1/39)-1)</f>
        <v>4.430282968235932</v>
      </c>
      <c r="H20" s="6">
        <f>100*((H17/H6)^(1/53)-1)</f>
        <v>11.720728506454758</v>
      </c>
      <c r="J20" s="6">
        <f>100*((J17/J9)^(1/39)-1)</f>
        <v>3.5450435377829104</v>
      </c>
      <c r="K20" s="6">
        <f>100*((K17/K9)^(1/39)-1)</f>
        <v>3.8930341758314224</v>
      </c>
    </row>
    <row r="21" spans="1:11" ht="12.75">
      <c r="A21" s="11" t="s">
        <v>21</v>
      </c>
      <c r="B21" s="6">
        <f>100*((B17/B11)^(1/29)-1)</f>
        <v>4.4011774015903615</v>
      </c>
      <c r="C21" s="6">
        <f>100*((C17/C11)^(1/29)-1)</f>
        <v>2.755905880974452</v>
      </c>
      <c r="D21" s="6">
        <f>100*((D17/D11)^(1/29)-1)</f>
        <v>5.410065412019249</v>
      </c>
      <c r="E21" s="6">
        <f>100*((E17/E11)^(1/29)-1)</f>
        <v>4.516268036547011</v>
      </c>
      <c r="F21" s="6">
        <f>100*((F17/F11)^(1/29)-1)</f>
        <v>7.370019728849164</v>
      </c>
      <c r="G21" s="6">
        <f>100*((G17/G11)^(1/29)-1)</f>
        <v>3.8204086396834924</v>
      </c>
      <c r="H21" s="6">
        <f>100*((H17/H11)^(1/29)-1)</f>
        <v>8.348757651265103</v>
      </c>
      <c r="J21" s="6">
        <f>100*((J17/J11)^(1/29)-1)</f>
        <v>3.3955240889635308</v>
      </c>
      <c r="K21" s="6">
        <f>100*((K17/K11)^(1/29)-1)</f>
        <v>3.526177033789879</v>
      </c>
    </row>
    <row r="22" spans="2:5" ht="12.75">
      <c r="B22" s="6"/>
      <c r="C22" s="6"/>
      <c r="D22" s="6"/>
      <c r="E22" s="6"/>
    </row>
    <row r="24" ht="12.75">
      <c r="A24" t="s">
        <v>22</v>
      </c>
    </row>
    <row r="25" ht="12.75">
      <c r="A25" t="s">
        <v>41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</sheetData>
  <mergeCells count="8">
    <mergeCell ref="B2:C2"/>
    <mergeCell ref="B1:D1"/>
    <mergeCell ref="E1:H1"/>
    <mergeCell ref="E2:H2"/>
    <mergeCell ref="E3:F3"/>
    <mergeCell ref="G3:H3"/>
    <mergeCell ref="J2:K2"/>
    <mergeCell ref="J3:K3"/>
  </mergeCells>
  <printOptions/>
  <pageMargins left="0.75" right="0.75" top="1" bottom="1" header="0.5" footer="0.5"/>
  <pageSetup horizontalDpi="600" verticalDpi="600" orientation="landscape" r:id="rId1"/>
  <headerFooter alignWithMargins="0">
    <oddHeader>&amp;CTable 1 -- How Goods Move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8" sqref="C18"/>
    </sheetView>
  </sheetViews>
  <sheetFormatPr defaultColWidth="9.140625" defaultRowHeight="12.75"/>
  <cols>
    <col min="1" max="1" width="11.421875" style="0" customWidth="1"/>
    <col min="2" max="3" width="12.421875" style="0" customWidth="1"/>
    <col min="8" max="8" width="3.8515625" style="0" customWidth="1"/>
    <col min="9" max="10" width="12.57421875" style="0" customWidth="1"/>
  </cols>
  <sheetData>
    <row r="1" spans="2:7" ht="12.75">
      <c r="B1" s="15" t="s">
        <v>27</v>
      </c>
      <c r="C1" s="15"/>
      <c r="D1" s="15" t="s">
        <v>27</v>
      </c>
      <c r="E1" s="15"/>
      <c r="F1" s="15"/>
      <c r="G1" s="15"/>
    </row>
    <row r="2" spans="2:10" ht="12.75">
      <c r="B2" s="14" t="s">
        <v>43</v>
      </c>
      <c r="C2" s="14"/>
      <c r="D2" s="14" t="s">
        <v>37</v>
      </c>
      <c r="E2" s="14"/>
      <c r="F2" s="14"/>
      <c r="G2" s="14"/>
      <c r="I2" s="16" t="s">
        <v>26</v>
      </c>
      <c r="J2" s="16"/>
    </row>
    <row r="3" spans="2:10" ht="12.75">
      <c r="B3" s="13" t="s">
        <v>33</v>
      </c>
      <c r="C3" s="13" t="s">
        <v>15</v>
      </c>
      <c r="D3" s="17" t="s">
        <v>23</v>
      </c>
      <c r="E3" s="17"/>
      <c r="F3" s="17" t="s">
        <v>15</v>
      </c>
      <c r="G3" s="17"/>
      <c r="I3" s="17" t="s">
        <v>24</v>
      </c>
      <c r="J3" s="17"/>
    </row>
    <row r="4" spans="2:10" ht="12.75">
      <c r="B4" t="s">
        <v>45</v>
      </c>
      <c r="C4" t="s">
        <v>44</v>
      </c>
      <c r="D4" s="13" t="s">
        <v>4</v>
      </c>
      <c r="E4" s="13" t="s">
        <v>5</v>
      </c>
      <c r="F4" s="13" t="s">
        <v>16</v>
      </c>
      <c r="G4" s="13" t="s">
        <v>5</v>
      </c>
      <c r="I4" t="s">
        <v>2</v>
      </c>
      <c r="J4" t="s">
        <v>3</v>
      </c>
    </row>
    <row r="5" spans="1:7" ht="12.75">
      <c r="A5" t="s">
        <v>0</v>
      </c>
      <c r="F5" s="3"/>
      <c r="G5" s="3"/>
    </row>
    <row r="6" spans="1:7" ht="12.75">
      <c r="A6">
        <v>1951</v>
      </c>
      <c r="B6" s="4"/>
      <c r="C6" s="4"/>
      <c r="E6" s="8"/>
      <c r="F6" s="2"/>
      <c r="G6" s="9">
        <v>0.22260696038288025</v>
      </c>
    </row>
    <row r="7" spans="1:7" ht="12.75">
      <c r="A7">
        <v>1955</v>
      </c>
      <c r="B7" s="4">
        <v>880</v>
      </c>
      <c r="C7" s="4"/>
      <c r="E7" s="2"/>
      <c r="F7" s="2"/>
      <c r="G7" s="2">
        <v>0.32192391193831915</v>
      </c>
    </row>
    <row r="8" spans="1:7" ht="12.75">
      <c r="A8">
        <v>1960</v>
      </c>
      <c r="B8" s="4">
        <v>1080</v>
      </c>
      <c r="C8" s="4">
        <v>233</v>
      </c>
      <c r="D8">
        <v>307</v>
      </c>
      <c r="E8" s="2"/>
      <c r="F8" s="2"/>
      <c r="G8" s="2">
        <v>0.6780950485509275</v>
      </c>
    </row>
    <row r="9" spans="1:10" ht="12.75">
      <c r="A9">
        <v>1965</v>
      </c>
      <c r="B9" s="4">
        <v>1640</v>
      </c>
      <c r="C9" s="4">
        <v>336</v>
      </c>
      <c r="D9">
        <v>434</v>
      </c>
      <c r="E9" s="2"/>
      <c r="F9" s="4">
        <v>1537</v>
      </c>
      <c r="G9" s="2">
        <v>1.774006238128184</v>
      </c>
      <c r="I9" s="2">
        <v>8.093978719478443</v>
      </c>
      <c r="J9" s="2">
        <v>11.912568306010927</v>
      </c>
    </row>
    <row r="10" spans="1:10" ht="12.75">
      <c r="A10">
        <v>1970</v>
      </c>
      <c r="B10" s="4">
        <v>2605</v>
      </c>
      <c r="C10" s="4">
        <v>448</v>
      </c>
      <c r="D10">
        <v>717</v>
      </c>
      <c r="E10" s="2"/>
      <c r="F10" s="4">
        <v>2118</v>
      </c>
      <c r="G10" s="2">
        <v>4.3151503089604475</v>
      </c>
      <c r="I10" s="2">
        <v>12.119170065614473</v>
      </c>
      <c r="J10" s="2">
        <v>19.545900032669064</v>
      </c>
    </row>
    <row r="11" spans="1:10" ht="12.75">
      <c r="A11">
        <v>1975</v>
      </c>
      <c r="B11" s="4">
        <v>3072</v>
      </c>
      <c r="C11" s="4">
        <v>635</v>
      </c>
      <c r="D11">
        <v>793</v>
      </c>
      <c r="E11" s="2">
        <v>2.9762405394958473</v>
      </c>
      <c r="F11" s="4">
        <v>2810</v>
      </c>
      <c r="G11" s="2">
        <v>7.739872776389375</v>
      </c>
      <c r="I11" s="2">
        <v>11.9579</v>
      </c>
      <c r="J11" s="2">
        <v>19.338422391857506</v>
      </c>
    </row>
    <row r="12" spans="1:10" ht="12.75">
      <c r="A12">
        <v>1980</v>
      </c>
      <c r="B12" s="4">
        <v>3704</v>
      </c>
      <c r="C12" s="4">
        <v>796</v>
      </c>
      <c r="D12">
        <v>1037</v>
      </c>
      <c r="E12" s="2">
        <v>4.828123541848819</v>
      </c>
      <c r="F12" s="4">
        <v>3720</v>
      </c>
      <c r="G12" s="2">
        <v>13.876975438022011</v>
      </c>
      <c r="I12" s="2">
        <v>13.90766</v>
      </c>
      <c r="J12" s="2">
        <v>27.604790419161674</v>
      </c>
    </row>
    <row r="13" spans="1:10" ht="12.75">
      <c r="A13">
        <v>1985</v>
      </c>
      <c r="B13" s="4">
        <v>3382</v>
      </c>
      <c r="C13" s="4">
        <v>857</v>
      </c>
      <c r="D13">
        <v>1066</v>
      </c>
      <c r="E13" s="2">
        <v>6.510250602319434</v>
      </c>
      <c r="F13" s="4">
        <v>3750</v>
      </c>
      <c r="G13" s="2">
        <v>19.80859475160891</v>
      </c>
      <c r="I13" s="2">
        <v>19.75952</v>
      </c>
      <c r="J13" s="2">
        <v>36.31944444444444</v>
      </c>
    </row>
    <row r="14" spans="1:10" ht="12.75">
      <c r="A14">
        <v>1990</v>
      </c>
      <c r="B14" s="4">
        <v>4008</v>
      </c>
      <c r="C14" s="4">
        <v>968</v>
      </c>
      <c r="D14">
        <v>1285</v>
      </c>
      <c r="E14" s="2">
        <v>9.627586989613604</v>
      </c>
      <c r="F14" s="4">
        <v>4440</v>
      </c>
      <c r="G14" s="2">
        <v>31.6725183232762</v>
      </c>
      <c r="I14" s="2">
        <v>24.55775</v>
      </c>
      <c r="J14" s="2">
        <v>42.28855721393035</v>
      </c>
    </row>
    <row r="15" spans="1:10" ht="12.75">
      <c r="A15">
        <v>1995</v>
      </c>
      <c r="B15" s="4">
        <v>4651</v>
      </c>
      <c r="C15" s="4">
        <v>1082</v>
      </c>
      <c r="D15">
        <v>1520</v>
      </c>
      <c r="E15" s="2">
        <v>13.974000488588464</v>
      </c>
      <c r="F15" s="4">
        <v>5395</v>
      </c>
      <c r="G15" s="2">
        <v>47.84885242593</v>
      </c>
      <c r="I15" s="2">
        <v>33.11484</v>
      </c>
      <c r="J15" s="2">
        <v>44.28725</v>
      </c>
    </row>
    <row r="16" spans="1:10" ht="12.75">
      <c r="A16">
        <v>2000</v>
      </c>
      <c r="B16" s="4">
        <v>5983</v>
      </c>
      <c r="C16" s="4">
        <v>1288</v>
      </c>
      <c r="D16">
        <v>2533</v>
      </c>
      <c r="E16" s="2">
        <v>20.714634154891097</v>
      </c>
      <c r="F16" s="4">
        <v>6790</v>
      </c>
      <c r="G16" s="2">
        <v>69.23213456806273</v>
      </c>
      <c r="I16" s="2">
        <v>35.959590000000006</v>
      </c>
      <c r="J16" s="2">
        <v>57.55892</v>
      </c>
    </row>
    <row r="17" spans="1:10" ht="12.75">
      <c r="A17">
        <v>2004</v>
      </c>
      <c r="B17" s="4">
        <v>6758</v>
      </c>
      <c r="C17" s="4">
        <v>1587</v>
      </c>
      <c r="D17">
        <v>2855</v>
      </c>
      <c r="E17" s="2">
        <v>23.40323978366302</v>
      </c>
      <c r="F17" s="4">
        <v>8335</v>
      </c>
      <c r="G17" s="10">
        <v>79.18227317274886</v>
      </c>
      <c r="I17" s="2">
        <v>31.492369999999998</v>
      </c>
      <c r="J17" s="2">
        <v>52.82946</v>
      </c>
    </row>
    <row r="19" ht="12.75">
      <c r="A19" t="s">
        <v>1</v>
      </c>
    </row>
    <row r="20" spans="1:10" ht="12.75">
      <c r="A20" s="11" t="s">
        <v>20</v>
      </c>
      <c r="B20" s="6">
        <f>100*((B17/B7)^(1/39)-1)</f>
        <v>5.366101259174894</v>
      </c>
      <c r="C20" s="6"/>
      <c r="D20" s="6">
        <f>100*((D17/D8)^(1/44)-1)</f>
        <v>5.198762340326768</v>
      </c>
      <c r="E20" s="6"/>
      <c r="F20" s="6">
        <f>100*((F17/F9)^(1/39)-1)</f>
        <v>4.430282968235932</v>
      </c>
      <c r="G20" s="6">
        <f>100*((G17/G6)^(1/53)-1)</f>
        <v>11.720728506454758</v>
      </c>
      <c r="I20" s="6">
        <f>100*((I17/I9)^(1/39)-1)</f>
        <v>3.5450435377829104</v>
      </c>
      <c r="J20" s="6">
        <f>100*((J17/J9)^(1/39)-1)</f>
        <v>3.8930341758314224</v>
      </c>
    </row>
    <row r="21" spans="1:10" ht="12.75">
      <c r="A21" s="11" t="s">
        <v>21</v>
      </c>
      <c r="B21" s="6">
        <f>100*((B17/B11)^(1/29)-1)</f>
        <v>2.755905880974452</v>
      </c>
      <c r="C21" s="6"/>
      <c r="D21" s="6">
        <f>100*((D17/D11)^(1/29)-1)</f>
        <v>4.516268036547011</v>
      </c>
      <c r="E21" s="6">
        <f>100*((E17/E11)^(1/29)-1)</f>
        <v>7.370019728849164</v>
      </c>
      <c r="F21" s="6">
        <f>100*((F17/F11)^(1/29)-1)</f>
        <v>3.8204086396834924</v>
      </c>
      <c r="G21" s="6">
        <f>100*((G17/G11)^(1/29)-1)</f>
        <v>8.348757651265103</v>
      </c>
      <c r="I21" s="6">
        <f>100*((I17/I11)^(1/29)-1)</f>
        <v>3.3955240889635308</v>
      </c>
      <c r="J21" s="6">
        <f>100*((J17/J11)^(1/29)-1)</f>
        <v>3.526177033789879</v>
      </c>
    </row>
    <row r="22" spans="2:4" ht="12.75">
      <c r="B22" s="6"/>
      <c r="C22" s="6"/>
      <c r="D22" s="6"/>
    </row>
    <row r="24" ht="12.75">
      <c r="A24" t="s">
        <v>22</v>
      </c>
    </row>
    <row r="25" ht="12.75">
      <c r="A25" t="s">
        <v>41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</sheetData>
  <mergeCells count="8">
    <mergeCell ref="D3:E3"/>
    <mergeCell ref="F3:G3"/>
    <mergeCell ref="I2:J2"/>
    <mergeCell ref="I3:J3"/>
    <mergeCell ref="B2:C2"/>
    <mergeCell ref="D1:G1"/>
    <mergeCell ref="D2:G2"/>
    <mergeCell ref="B1:C1"/>
  </mergeCells>
  <printOptions/>
  <pageMargins left="0.75" right="0.75" top="1" bottom="1" header="0.5" footer="0.5"/>
  <pageSetup horizontalDpi="600" verticalDpi="600" orientation="landscape" r:id="rId1"/>
  <headerFooter alignWithMargins="0">
    <oddHeader>&amp;CTable 1 -- How Goods Move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22" sqref="C22"/>
    </sheetView>
  </sheetViews>
  <sheetFormatPr defaultColWidth="9.140625" defaultRowHeight="12.75"/>
  <sheetData>
    <row r="1" spans="2:11" ht="12.75">
      <c r="B1" t="s">
        <v>29</v>
      </c>
      <c r="C1" t="s">
        <v>27</v>
      </c>
      <c r="E1" s="14" t="s">
        <v>25</v>
      </c>
      <c r="F1" s="14"/>
      <c r="G1" s="14"/>
      <c r="H1" s="14"/>
      <c r="J1" s="16" t="s">
        <v>26</v>
      </c>
      <c r="K1" s="16"/>
    </row>
    <row r="2" spans="3:11" ht="12.75">
      <c r="C2" t="s">
        <v>28</v>
      </c>
      <c r="E2" s="15" t="s">
        <v>23</v>
      </c>
      <c r="F2" s="15"/>
      <c r="G2" s="15" t="s">
        <v>15</v>
      </c>
      <c r="H2" s="15"/>
      <c r="J2" s="17" t="s">
        <v>24</v>
      </c>
      <c r="K2" s="17"/>
    </row>
    <row r="3" spans="4:11" ht="12.75">
      <c r="D3" t="s">
        <v>30</v>
      </c>
      <c r="E3" s="1" t="s">
        <v>4</v>
      </c>
      <c r="F3" s="1" t="s">
        <v>5</v>
      </c>
      <c r="G3" s="1" t="s">
        <v>16</v>
      </c>
      <c r="H3" s="1" t="s">
        <v>5</v>
      </c>
      <c r="J3" t="s">
        <v>2</v>
      </c>
      <c r="K3" t="s">
        <v>3</v>
      </c>
    </row>
    <row r="4" spans="1:8" ht="12.75">
      <c r="A4" t="s">
        <v>0</v>
      </c>
      <c r="G4" s="3"/>
      <c r="H4" s="3"/>
    </row>
    <row r="5" spans="1:8" ht="12.75">
      <c r="A5">
        <v>1951</v>
      </c>
      <c r="B5" s="4">
        <v>375.21719080162086</v>
      </c>
      <c r="C5" s="4">
        <v>178.98333645714513</v>
      </c>
      <c r="D5" s="4"/>
      <c r="F5" s="8"/>
      <c r="G5" s="2"/>
      <c r="H5" s="9">
        <v>0.22260696038288025</v>
      </c>
    </row>
    <row r="6" spans="1:8" ht="12.75">
      <c r="A6">
        <v>1955</v>
      </c>
      <c r="B6" s="4">
        <v>504.59054468168705</v>
      </c>
      <c r="C6" s="4">
        <v>222.12939955453854</v>
      </c>
      <c r="D6">
        <v>800</v>
      </c>
      <c r="F6" s="2"/>
      <c r="G6" s="2"/>
      <c r="H6" s="2">
        <v>0.32192391193831915</v>
      </c>
    </row>
    <row r="7" spans="1:8" ht="12.75">
      <c r="A7">
        <v>1960</v>
      </c>
      <c r="B7" s="4">
        <v>623.4041958717605</v>
      </c>
      <c r="C7" s="4">
        <v>301.48143745443076</v>
      </c>
      <c r="D7">
        <v>1080</v>
      </c>
      <c r="E7">
        <v>307</v>
      </c>
      <c r="F7" s="2"/>
      <c r="G7" s="2"/>
      <c r="H7" s="2">
        <v>0.6780950485509275</v>
      </c>
    </row>
    <row r="8" spans="1:11" ht="12.75">
      <c r="A8">
        <v>1965</v>
      </c>
      <c r="B8" s="4">
        <v>843.5550719731756</v>
      </c>
      <c r="C8" s="4">
        <v>452.90764525305434</v>
      </c>
      <c r="D8">
        <v>1640</v>
      </c>
      <c r="E8">
        <v>434</v>
      </c>
      <c r="F8" s="2"/>
      <c r="G8" s="4">
        <v>1537</v>
      </c>
      <c r="H8" s="2">
        <v>1.774006238128184</v>
      </c>
      <c r="J8" s="2">
        <v>8.093978719478443</v>
      </c>
      <c r="K8" s="2">
        <v>11.912568306010927</v>
      </c>
    </row>
    <row r="9" spans="1:11" ht="12.75">
      <c r="A9">
        <v>1970</v>
      </c>
      <c r="B9" s="4">
        <v>1152.3227305846067</v>
      </c>
      <c r="C9" s="4">
        <v>684.0277619686666</v>
      </c>
      <c r="D9">
        <v>2605</v>
      </c>
      <c r="E9">
        <v>717</v>
      </c>
      <c r="F9" s="2"/>
      <c r="G9" s="4">
        <v>2118</v>
      </c>
      <c r="H9" s="2">
        <v>4.3151503089604475</v>
      </c>
      <c r="J9" s="2">
        <v>12.119170065614473</v>
      </c>
      <c r="K9" s="2">
        <v>19.545900032669064</v>
      </c>
    </row>
    <row r="10" spans="1:11" ht="12.75">
      <c r="A10">
        <v>1975</v>
      </c>
      <c r="B10" s="4">
        <v>2341.2630040797862</v>
      </c>
      <c r="C10" s="4">
        <v>1306.7137711614528</v>
      </c>
      <c r="D10">
        <v>3072</v>
      </c>
      <c r="E10">
        <v>793</v>
      </c>
      <c r="F10" s="2">
        <v>2.9762405394958473</v>
      </c>
      <c r="G10" s="4">
        <v>2810</v>
      </c>
      <c r="H10" s="2">
        <v>7.739872776389375</v>
      </c>
      <c r="J10" s="2">
        <v>11.9579</v>
      </c>
      <c r="K10" s="2">
        <v>19.338422391857506</v>
      </c>
    </row>
    <row r="11" spans="1:11" ht="12.75">
      <c r="A11">
        <v>1980</v>
      </c>
      <c r="B11" s="4">
        <v>3717.9941509745954</v>
      </c>
      <c r="C11" s="4">
        <v>2008.5168751574452</v>
      </c>
      <c r="D11">
        <v>3704</v>
      </c>
      <c r="E11">
        <v>1037</v>
      </c>
      <c r="F11" s="2">
        <v>4.828123541848819</v>
      </c>
      <c r="G11" s="4">
        <v>3720</v>
      </c>
      <c r="H11" s="2">
        <v>13.876975438022011</v>
      </c>
      <c r="J11" s="2">
        <v>13.90766</v>
      </c>
      <c r="K11" s="2">
        <v>27.604790419161674</v>
      </c>
    </row>
    <row r="12" spans="1:11" ht="12.75">
      <c r="A12">
        <v>1985</v>
      </c>
      <c r="B12" s="4">
        <v>2758.776652219756</v>
      </c>
      <c r="C12" s="4">
        <v>1682.6763506035934</v>
      </c>
      <c r="D12">
        <v>3382</v>
      </c>
      <c r="E12">
        <v>1066</v>
      </c>
      <c r="F12" s="2">
        <v>6.510250602319434</v>
      </c>
      <c r="G12" s="4">
        <v>3750</v>
      </c>
      <c r="H12" s="2">
        <v>19.80859475160891</v>
      </c>
      <c r="J12" s="2">
        <v>19.75952</v>
      </c>
      <c r="K12" s="2">
        <v>36.31944444444444</v>
      </c>
    </row>
    <row r="13" spans="1:11" ht="12.75">
      <c r="A13">
        <v>1990</v>
      </c>
      <c r="B13" s="4">
        <v>4189.221057016928</v>
      </c>
      <c r="C13" s="4">
        <v>2946.834311689262</v>
      </c>
      <c r="D13">
        <v>4008</v>
      </c>
      <c r="E13">
        <v>1285</v>
      </c>
      <c r="F13" s="2">
        <v>9.627586989613604</v>
      </c>
      <c r="G13" s="4">
        <v>4440</v>
      </c>
      <c r="H13" s="2">
        <v>31.6725183232762</v>
      </c>
      <c r="J13" s="2">
        <v>24.55775</v>
      </c>
      <c r="K13" s="2">
        <v>42.28855721393035</v>
      </c>
    </row>
    <row r="14" spans="1:11" ht="12.75">
      <c r="A14">
        <v>1995</v>
      </c>
      <c r="B14" s="4">
        <v>5442.282992447478</v>
      </c>
      <c r="C14" s="4">
        <v>4041.086358200456</v>
      </c>
      <c r="D14">
        <v>4651</v>
      </c>
      <c r="E14">
        <v>1520</v>
      </c>
      <c r="F14" s="2">
        <v>13.974000488588464</v>
      </c>
      <c r="G14" s="4">
        <v>5395</v>
      </c>
      <c r="H14" s="2">
        <v>47.84885242593</v>
      </c>
      <c r="J14" s="2">
        <v>33.11484</v>
      </c>
      <c r="K14" s="2">
        <v>44.28725</v>
      </c>
    </row>
    <row r="15" spans="1:11" ht="12.75">
      <c r="A15">
        <v>2000</v>
      </c>
      <c r="B15" s="4">
        <v>6269.837986650225</v>
      </c>
      <c r="C15" s="4">
        <v>4688.0807737727255</v>
      </c>
      <c r="D15">
        <v>5983</v>
      </c>
      <c r="E15">
        <v>2533</v>
      </c>
      <c r="F15" s="2">
        <v>20.714634154891097</v>
      </c>
      <c r="G15" s="4">
        <v>6790</v>
      </c>
      <c r="H15" s="2">
        <v>69.23213456806273</v>
      </c>
      <c r="J15" s="2">
        <v>35.959590000000006</v>
      </c>
      <c r="K15" s="2">
        <v>57.55892</v>
      </c>
    </row>
    <row r="16" spans="1:11" ht="12.75">
      <c r="A16">
        <v>2004</v>
      </c>
      <c r="B16" s="4">
        <v>8164.069660861595</v>
      </c>
      <c r="C16" s="4">
        <v>6022.278980283978</v>
      </c>
      <c r="D16">
        <v>6758</v>
      </c>
      <c r="E16">
        <v>2855</v>
      </c>
      <c r="F16" s="2">
        <v>23.40323978366302</v>
      </c>
      <c r="G16" s="4">
        <v>8335</v>
      </c>
      <c r="H16" s="10">
        <v>79.18227317274886</v>
      </c>
      <c r="J16" s="2">
        <v>31.492369999999998</v>
      </c>
      <c r="K16" s="2">
        <v>52.82946</v>
      </c>
    </row>
    <row r="18" ht="12.75">
      <c r="A18" t="s">
        <v>1</v>
      </c>
    </row>
    <row r="19" spans="1:11" ht="12.75">
      <c r="A19" s="11" t="s">
        <v>20</v>
      </c>
      <c r="B19" s="6">
        <f>100*((B16/B7)^(1/44)-1)</f>
        <v>6.020409376529856</v>
      </c>
      <c r="C19" s="6">
        <f>100*((C16/C7)^(1/44)-1)</f>
        <v>7.042643265309367</v>
      </c>
      <c r="D19" s="6">
        <f>100*((D16/D7)^(1/44)-1)</f>
        <v>4.2557155699518345</v>
      </c>
      <c r="E19" s="6">
        <f>100*((E16/E7)^(1/44)-1)</f>
        <v>5.198762340326768</v>
      </c>
      <c r="F19" s="6"/>
      <c r="G19" s="6">
        <f>100*((G16/G8)^(1/39)-1)</f>
        <v>4.430282968235932</v>
      </c>
      <c r="H19" s="6">
        <f>100*((H16/H5)^(1/53)-1)</f>
        <v>11.720728506454758</v>
      </c>
      <c r="J19" s="6">
        <f>100*((J16/J8)^(1/39)-1)</f>
        <v>3.5450435377829104</v>
      </c>
      <c r="K19" s="6">
        <f>100*((K16/K8)^(1/39)-1)</f>
        <v>3.8930341758314224</v>
      </c>
    </row>
    <row r="20" spans="1:11" ht="12.75">
      <c r="A20" s="11" t="s">
        <v>21</v>
      </c>
      <c r="B20" s="6">
        <f aca="true" t="shared" si="0" ref="B20:H20">100*((B16/B10)^(1/29)-1)</f>
        <v>4.4011774015903615</v>
      </c>
      <c r="C20" s="6">
        <f t="shared" si="0"/>
        <v>5.410065412019249</v>
      </c>
      <c r="D20" s="6">
        <f t="shared" si="0"/>
        <v>2.755905880974452</v>
      </c>
      <c r="E20" s="6">
        <f t="shared" si="0"/>
        <v>4.516268036547011</v>
      </c>
      <c r="F20" s="6">
        <f t="shared" si="0"/>
        <v>7.370019728849164</v>
      </c>
      <c r="G20" s="6">
        <f t="shared" si="0"/>
        <v>3.8204086396834924</v>
      </c>
      <c r="H20" s="6">
        <f t="shared" si="0"/>
        <v>8.348757651265103</v>
      </c>
      <c r="J20" s="6">
        <f>100*((J16/J10)^(1/29)-1)</f>
        <v>3.3955240889635308</v>
      </c>
      <c r="K20" s="6">
        <f>100*((K16/K10)^(1/29)-1)</f>
        <v>3.526177033789879</v>
      </c>
    </row>
    <row r="21" spans="1:4" ht="12.75">
      <c r="A21" t="s">
        <v>31</v>
      </c>
      <c r="B21" s="6">
        <f>100*((B16/B7)^(1/44)-1)</f>
        <v>6.020409376529856</v>
      </c>
      <c r="C21" s="6">
        <f>100*((C16/C7)^(1/44)-1)</f>
        <v>7.042643265309367</v>
      </c>
      <c r="D21" s="6">
        <f>100*((D16/D7)^(1/44)-1)</f>
        <v>4.2557155699518345</v>
      </c>
    </row>
    <row r="22" spans="1:4" ht="12.75">
      <c r="A22" t="s">
        <v>32</v>
      </c>
      <c r="B22" s="6">
        <f>100*((B16/B6)^(1/49)-1)</f>
        <v>5.845599735763107</v>
      </c>
      <c r="C22" s="6">
        <f>100*((C16/C6)^(1/49)-1)</f>
        <v>6.966566996389267</v>
      </c>
      <c r="D22" s="6">
        <f>100*((D16/D6)^(1/49)-1)</f>
        <v>4.451052479519957</v>
      </c>
    </row>
  </sheetData>
  <mergeCells count="5">
    <mergeCell ref="E1:H1"/>
    <mergeCell ref="J1:K1"/>
    <mergeCell ref="E2:F2"/>
    <mergeCell ref="G2:H2"/>
    <mergeCell ref="J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1" sqref="H1:K15"/>
    </sheetView>
  </sheetViews>
  <sheetFormatPr defaultColWidth="9.140625" defaultRowHeight="12.75"/>
  <sheetData>
    <row r="1" spans="2:10" ht="12.75">
      <c r="B1" t="s">
        <v>7</v>
      </c>
      <c r="D1" t="s">
        <v>5</v>
      </c>
      <c r="H1" t="s">
        <v>14</v>
      </c>
      <c r="J1" t="s">
        <v>15</v>
      </c>
    </row>
    <row r="2" spans="2:11" ht="12.75">
      <c r="B2" t="s">
        <v>8</v>
      </c>
      <c r="C2" t="s">
        <v>9</v>
      </c>
      <c r="D2" t="s">
        <v>19</v>
      </c>
      <c r="E2" t="s">
        <v>6</v>
      </c>
      <c r="H2" t="s">
        <v>4</v>
      </c>
      <c r="I2" t="s">
        <v>5</v>
      </c>
      <c r="J2" t="s">
        <v>16</v>
      </c>
      <c r="K2" t="s">
        <v>5</v>
      </c>
    </row>
    <row r="3" spans="1:5" ht="12.75">
      <c r="A3" t="s">
        <v>0</v>
      </c>
      <c r="B3" t="s">
        <v>11</v>
      </c>
      <c r="C3" t="s">
        <v>10</v>
      </c>
      <c r="D3" s="3" t="s">
        <v>13</v>
      </c>
      <c r="E3" s="3" t="s">
        <v>12</v>
      </c>
    </row>
    <row r="4" spans="1:11" ht="12.75">
      <c r="A4">
        <v>1950</v>
      </c>
      <c r="C4" s="3"/>
      <c r="D4">
        <v>325</v>
      </c>
      <c r="E4" s="3"/>
      <c r="J4" s="6"/>
      <c r="K4" s="6">
        <f>D4/(J$22*1000)</f>
        <v>0.22260696038288025</v>
      </c>
    </row>
    <row r="5" spans="1:11" ht="12.75">
      <c r="A5">
        <v>1955</v>
      </c>
      <c r="D5">
        <v>470</v>
      </c>
      <c r="J5" s="6"/>
      <c r="K5" s="6">
        <f aca="true" t="shared" si="0" ref="K5:K15">D5/(J$22*1000)</f>
        <v>0.32192391193831915</v>
      </c>
    </row>
    <row r="6" spans="1:11" ht="12.75">
      <c r="A6">
        <v>1960</v>
      </c>
      <c r="B6">
        <v>307</v>
      </c>
      <c r="D6">
        <v>990</v>
      </c>
      <c r="H6">
        <v>307</v>
      </c>
      <c r="J6" s="6"/>
      <c r="K6" s="6">
        <f t="shared" si="0"/>
        <v>0.6780950485509275</v>
      </c>
    </row>
    <row r="7" spans="1:11" ht="12.75">
      <c r="A7">
        <v>1965</v>
      </c>
      <c r="B7">
        <v>434</v>
      </c>
      <c r="C7">
        <v>1537</v>
      </c>
      <c r="D7">
        <v>2590</v>
      </c>
      <c r="H7">
        <v>434</v>
      </c>
      <c r="J7">
        <v>1537</v>
      </c>
      <c r="K7" s="6">
        <f t="shared" si="0"/>
        <v>1.774006238128184</v>
      </c>
    </row>
    <row r="8" spans="1:11" ht="12.75">
      <c r="A8">
        <v>1970</v>
      </c>
      <c r="B8">
        <v>717</v>
      </c>
      <c r="C8">
        <v>2118</v>
      </c>
      <c r="D8">
        <v>6300</v>
      </c>
      <c r="H8">
        <v>717</v>
      </c>
      <c r="J8">
        <v>2118</v>
      </c>
      <c r="K8" s="6">
        <f t="shared" si="0"/>
        <v>4.3151503089604475</v>
      </c>
    </row>
    <row r="9" spans="1:11" ht="12.75">
      <c r="A9">
        <v>1975</v>
      </c>
      <c r="B9">
        <v>793</v>
      </c>
      <c r="C9">
        <v>2810</v>
      </c>
      <c r="D9">
        <v>11300</v>
      </c>
      <c r="E9">
        <v>2700</v>
      </c>
      <c r="H9">
        <v>793</v>
      </c>
      <c r="I9" s="2">
        <f>E9/(J$21*1000)</f>
        <v>2.9762405394958473</v>
      </c>
      <c r="J9">
        <v>2810</v>
      </c>
      <c r="K9" s="6">
        <f t="shared" si="0"/>
        <v>7.739872776389375</v>
      </c>
    </row>
    <row r="10" spans="1:11" ht="12.75">
      <c r="A10">
        <v>1980</v>
      </c>
      <c r="B10">
        <v>1037</v>
      </c>
      <c r="C10">
        <v>3720</v>
      </c>
      <c r="D10">
        <v>20260</v>
      </c>
      <c r="E10">
        <v>4380</v>
      </c>
      <c r="H10">
        <v>1037</v>
      </c>
      <c r="I10" s="2">
        <f aca="true" t="shared" si="1" ref="I10:I15">E10/(J$21*1000)</f>
        <v>4.828123541848819</v>
      </c>
      <c r="J10">
        <v>3720</v>
      </c>
      <c r="K10" s="6">
        <f t="shared" si="0"/>
        <v>13.876975438022011</v>
      </c>
    </row>
    <row r="11" spans="1:11" ht="12.75">
      <c r="A11">
        <v>1985</v>
      </c>
      <c r="B11">
        <v>1066</v>
      </c>
      <c r="C11">
        <v>3750</v>
      </c>
      <c r="D11">
        <v>28920</v>
      </c>
      <c r="E11">
        <v>5906</v>
      </c>
      <c r="H11">
        <v>1066</v>
      </c>
      <c r="I11" s="2">
        <f t="shared" si="1"/>
        <v>6.510250602319434</v>
      </c>
      <c r="J11">
        <v>3750</v>
      </c>
      <c r="K11" s="6">
        <f t="shared" si="0"/>
        <v>19.80859475160891</v>
      </c>
    </row>
    <row r="12" spans="1:11" ht="12.75">
      <c r="A12">
        <v>1990</v>
      </c>
      <c r="B12">
        <v>1285</v>
      </c>
      <c r="C12">
        <v>4440</v>
      </c>
      <c r="D12">
        <v>46241</v>
      </c>
      <c r="E12">
        <v>8734</v>
      </c>
      <c r="H12">
        <v>1285</v>
      </c>
      <c r="I12" s="2">
        <f t="shared" si="1"/>
        <v>9.627586989613604</v>
      </c>
      <c r="J12">
        <v>4440</v>
      </c>
      <c r="K12" s="6">
        <f t="shared" si="0"/>
        <v>31.6725183232762</v>
      </c>
    </row>
    <row r="13" spans="1:11" ht="12.75">
      <c r="A13">
        <v>1995</v>
      </c>
      <c r="B13">
        <v>1520</v>
      </c>
      <c r="C13">
        <v>5395</v>
      </c>
      <c r="D13">
        <v>69858</v>
      </c>
      <c r="E13">
        <v>12677</v>
      </c>
      <c r="H13">
        <v>1520</v>
      </c>
      <c r="I13" s="2">
        <f t="shared" si="1"/>
        <v>13.974000488588464</v>
      </c>
      <c r="J13">
        <v>5395</v>
      </c>
      <c r="K13" s="6">
        <f t="shared" si="0"/>
        <v>47.84885242593</v>
      </c>
    </row>
    <row r="14" spans="1:11" ht="12.75">
      <c r="A14">
        <v>2000</v>
      </c>
      <c r="B14">
        <v>2533</v>
      </c>
      <c r="C14">
        <v>6790</v>
      </c>
      <c r="D14">
        <v>101077</v>
      </c>
      <c r="E14">
        <v>18792</v>
      </c>
      <c r="H14">
        <v>2533</v>
      </c>
      <c r="I14" s="2">
        <f t="shared" si="1"/>
        <v>20.714634154891097</v>
      </c>
      <c r="J14">
        <v>6790</v>
      </c>
      <c r="K14" s="6">
        <f t="shared" si="0"/>
        <v>69.23213456806273</v>
      </c>
    </row>
    <row r="15" spans="1:11" ht="12.75">
      <c r="A15">
        <v>2004</v>
      </c>
      <c r="B15">
        <v>2855</v>
      </c>
      <c r="C15">
        <v>8335</v>
      </c>
      <c r="D15" s="4">
        <v>115603.92692520001</v>
      </c>
      <c r="E15" s="5">
        <v>21231.061998299996</v>
      </c>
      <c r="H15">
        <v>2855</v>
      </c>
      <c r="I15" s="2">
        <f t="shared" si="1"/>
        <v>23.40323978366302</v>
      </c>
      <c r="J15">
        <v>8335</v>
      </c>
      <c r="K15" s="6">
        <f t="shared" si="0"/>
        <v>79.18227317274886</v>
      </c>
    </row>
    <row r="19" spans="10:11" ht="15.75">
      <c r="J19" s="7">
        <v>1.609344</v>
      </c>
      <c r="K19" t="s">
        <v>17</v>
      </c>
    </row>
    <row r="20" ht="15.75">
      <c r="J20" s="7" t="s">
        <v>18</v>
      </c>
    </row>
    <row r="21" ht="12.75">
      <c r="J21">
        <v>0.90718474</v>
      </c>
    </row>
    <row r="22" ht="12.75">
      <c r="J22">
        <f>J19*J21</f>
        <v>1.4599723182105602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Krannert Computing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Hummels</dc:creator>
  <cp:keywords/>
  <dc:description/>
  <cp:lastModifiedBy>Krannert Computing Center</cp:lastModifiedBy>
  <cp:lastPrinted>2007-01-03T15:58:47Z</cp:lastPrinted>
  <dcterms:created xsi:type="dcterms:W3CDTF">2006-02-26T21:01:39Z</dcterms:created>
  <dcterms:modified xsi:type="dcterms:W3CDTF">2007-01-03T16:11:17Z</dcterms:modified>
  <cp:category/>
  <cp:version/>
  <cp:contentType/>
  <cp:contentStatus/>
</cp:coreProperties>
</file>